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รายงานเสนอผู้บริหาร 2023.05.31\"/>
    </mc:Choice>
  </mc:AlternateContent>
  <xr:revisionPtr revIDLastSave="0" documentId="13_ncr:1_{1891B94B-3588-4A82-AEB9-21247A1E95D9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โครงการ!$A$8:$O$48</definedName>
    <definedName name="_xlnm.Print_Area" localSheetId="0">โครงการ!$A$1:$I$48</definedName>
    <definedName name="_xlnm.Print_Titles" localSheetId="0">โครงการ!$4:$6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3" i="3" l="1"/>
  <c r="F15" i="3" l="1"/>
  <c r="G15" i="3"/>
  <c r="E33" i="3" l="1"/>
  <c r="G34" i="3" l="1"/>
  <c r="F30" i="3"/>
  <c r="G30" i="3"/>
  <c r="H30" i="3" s="1"/>
  <c r="I30" i="3"/>
  <c r="C45" i="3"/>
  <c r="E12" i="3" l="1"/>
  <c r="D12" i="3"/>
  <c r="C12" i="3"/>
  <c r="F17" i="3" l="1"/>
  <c r="G16" i="3"/>
  <c r="G14" i="3"/>
  <c r="F14" i="3"/>
  <c r="F18" i="3"/>
  <c r="F19" i="3"/>
  <c r="G19" i="3"/>
  <c r="F20" i="3"/>
  <c r="G24" i="3"/>
  <c r="H24" i="3" s="1"/>
  <c r="G23" i="3"/>
  <c r="G27" i="3"/>
  <c r="G28" i="3"/>
  <c r="G32" i="3"/>
  <c r="C33" i="3"/>
  <c r="D35" i="3"/>
  <c r="E35" i="3"/>
  <c r="C35" i="3"/>
  <c r="G39" i="3"/>
  <c r="G38" i="3"/>
  <c r="H38" i="3" s="1"/>
  <c r="F39" i="3"/>
  <c r="F44" i="3"/>
  <c r="D45" i="3"/>
  <c r="E47" i="3"/>
  <c r="C47" i="3"/>
  <c r="D10" i="3"/>
  <c r="C10" i="3"/>
  <c r="E8" i="3"/>
  <c r="D8" i="3"/>
  <c r="C8" i="3"/>
  <c r="G21" i="3"/>
  <c r="F16" i="3"/>
  <c r="H21" i="3" l="1"/>
  <c r="F34" i="3"/>
  <c r="G41" i="3"/>
  <c r="H41" i="3" s="1"/>
  <c r="G43" i="3"/>
  <c r="H43" i="3" s="1"/>
  <c r="G11" i="3"/>
  <c r="H11" i="3" s="1"/>
  <c r="I39" i="3"/>
  <c r="F43" i="3"/>
  <c r="F48" i="3"/>
  <c r="I46" i="3"/>
  <c r="D37" i="3"/>
  <c r="E40" i="3"/>
  <c r="E45" i="3"/>
  <c r="G45" i="3" s="1"/>
  <c r="H45" i="3" s="1"/>
  <c r="C40" i="3"/>
  <c r="I28" i="3"/>
  <c r="F46" i="3"/>
  <c r="I48" i="3"/>
  <c r="C37" i="3"/>
  <c r="C7" i="3" s="1"/>
  <c r="I36" i="3"/>
  <c r="I44" i="3"/>
  <c r="F36" i="3"/>
  <c r="G46" i="3"/>
  <c r="H46" i="3" s="1"/>
  <c r="H14" i="3"/>
  <c r="H23" i="3"/>
  <c r="H32" i="3"/>
  <c r="F33" i="3"/>
  <c r="F31" i="3"/>
  <c r="I29" i="3"/>
  <c r="I27" i="3"/>
  <c r="I26" i="3"/>
  <c r="F25" i="3"/>
  <c r="F24" i="3"/>
  <c r="I22" i="3"/>
  <c r="F21" i="3"/>
  <c r="I19" i="3"/>
  <c r="I18" i="3"/>
  <c r="H15" i="3"/>
  <c r="I17" i="3"/>
  <c r="E37" i="3"/>
  <c r="E10" i="3"/>
  <c r="F10" i="3" s="1"/>
  <c r="I11" i="3"/>
  <c r="G17" i="3"/>
  <c r="H17" i="3" s="1"/>
  <c r="H19" i="3"/>
  <c r="I21" i="3"/>
  <c r="I24" i="3"/>
  <c r="G29" i="3"/>
  <c r="H29" i="3" s="1"/>
  <c r="I41" i="3"/>
  <c r="H27" i="3"/>
  <c r="I43" i="3"/>
  <c r="G44" i="3"/>
  <c r="H44" i="3" s="1"/>
  <c r="F32" i="3"/>
  <c r="I31" i="3"/>
  <c r="H28" i="3"/>
  <c r="F26" i="3"/>
  <c r="F22" i="3"/>
  <c r="H16" i="3"/>
  <c r="I9" i="3"/>
  <c r="F11" i="3"/>
  <c r="F13" i="3"/>
  <c r="I15" i="3"/>
  <c r="F38" i="3"/>
  <c r="G35" i="3"/>
  <c r="H35" i="3" s="1"/>
  <c r="F28" i="3"/>
  <c r="F27" i="3"/>
  <c r="I20" i="3"/>
  <c r="I14" i="3"/>
  <c r="G26" i="3"/>
  <c r="H26" i="3" s="1"/>
  <c r="F41" i="3"/>
  <c r="D47" i="3"/>
  <c r="G47" i="3" s="1"/>
  <c r="H47" i="3" s="1"/>
  <c r="G42" i="3"/>
  <c r="H42" i="3" s="1"/>
  <c r="I34" i="3"/>
  <c r="I25" i="3"/>
  <c r="I13" i="3"/>
  <c r="G13" i="3"/>
  <c r="H13" i="3" s="1"/>
  <c r="I16" i="3"/>
  <c r="G18" i="3"/>
  <c r="H18" i="3" s="1"/>
  <c r="G20" i="3"/>
  <c r="H20" i="3" s="1"/>
  <c r="G22" i="3"/>
  <c r="H22" i="3" s="1"/>
  <c r="F23" i="3"/>
  <c r="I23" i="3"/>
  <c r="G25" i="3"/>
  <c r="H25" i="3" s="1"/>
  <c r="G31" i="3"/>
  <c r="H31" i="3" s="1"/>
  <c r="I32" i="3"/>
  <c r="F29" i="3"/>
  <c r="H34" i="3"/>
  <c r="G33" i="3"/>
  <c r="H33" i="3" s="1"/>
  <c r="G36" i="3"/>
  <c r="H36" i="3" s="1"/>
  <c r="I35" i="3"/>
  <c r="F35" i="3"/>
  <c r="I38" i="3"/>
  <c r="H39" i="3"/>
  <c r="I42" i="3"/>
  <c r="F42" i="3"/>
  <c r="D40" i="3"/>
  <c r="G48" i="3"/>
  <c r="H48" i="3" s="1"/>
  <c r="F47" i="3"/>
  <c r="G8" i="3"/>
  <c r="H8" i="3" s="1"/>
  <c r="G9" i="3"/>
  <c r="H9" i="3" s="1"/>
  <c r="F8" i="3"/>
  <c r="I8" i="3"/>
  <c r="F9" i="3"/>
  <c r="F37" i="3" l="1"/>
  <c r="G37" i="3"/>
  <c r="H37" i="3" s="1"/>
  <c r="G40" i="3"/>
  <c r="H40" i="3" s="1"/>
  <c r="F40" i="3"/>
  <c r="F12" i="3"/>
  <c r="G12" i="3"/>
  <c r="H12" i="3" s="1"/>
  <c r="I12" i="3"/>
  <c r="I10" i="3"/>
  <c r="G10" i="3"/>
  <c r="H10" i="3" s="1"/>
  <c r="F45" i="3"/>
  <c r="I45" i="3"/>
  <c r="E7" i="3"/>
  <c r="I37" i="3"/>
  <c r="I47" i="3"/>
  <c r="I33" i="3"/>
  <c r="D7" i="3"/>
  <c r="I40" i="3"/>
  <c r="F7" i="3" l="1"/>
  <c r="I7" i="3"/>
  <c r="G7" i="3"/>
  <c r="H7" i="3" s="1"/>
</calcChain>
</file>

<file path=xl/sharedStrings.xml><?xml version="1.0" encoding="utf-8"?>
<sst xmlns="http://schemas.openxmlformats.org/spreadsheetml/2006/main" count="88" uniqueCount="86">
  <si>
    <t>รหัสงบประมาณ</t>
  </si>
  <si>
    <t>แผนงานบูรณาการขับเคลื่อนการแก้ไขปัญหาจังหวัดชายแดนภาคใต้</t>
  </si>
  <si>
    <t xml:space="preserve">แผนงานบุคลากรภาครัฐ 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</si>
  <si>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</si>
  <si>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</si>
  <si>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</si>
  <si>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</si>
  <si>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</si>
  <si>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</si>
  <si>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</si>
  <si>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07011040046002000000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</si>
  <si>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</si>
  <si>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</si>
  <si>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</si>
  <si>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</si>
  <si>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</si>
  <si>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</si>
  <si>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</si>
  <si>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</si>
  <si>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</si>
  <si>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</si>
  <si>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</si>
  <si>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</si>
  <si>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</si>
  <si>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</si>
  <si>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</si>
  <si>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</si>
  <si>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</si>
  <si>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</si>
  <si>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</si>
  <si>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</si>
  <si>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</si>
  <si>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</si>
  <si>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07011150005002000000</t>
  </si>
  <si>
    <t>07011150006002000000</t>
  </si>
  <si>
    <t>07011150007002000000</t>
  </si>
  <si>
    <t>07011150010002000000</t>
  </si>
  <si>
    <t>07011150013002000000</t>
  </si>
  <si>
    <t>07011150014002000000</t>
  </si>
  <si>
    <t>07011150017002000000</t>
  </si>
  <si>
    <t>07011150019002000000</t>
  </si>
  <si>
    <t>07011150020002000000</t>
  </si>
  <si>
    <t>07011150021002000000</t>
  </si>
  <si>
    <t>07011150022002000000</t>
  </si>
  <si>
    <t>07011150023002000000</t>
  </si>
  <si>
    <t>07011150024002000000</t>
  </si>
  <si>
    <t>07011150025002000000</t>
  </si>
  <si>
    <t>07011150026002000000</t>
  </si>
  <si>
    <t>07011150033002000000</t>
  </si>
  <si>
    <t>07011150034002000000</t>
  </si>
  <si>
    <t>07011150042002000000</t>
  </si>
  <si>
    <t>07011150043002000000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</si>
  <si>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</si>
  <si>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</si>
  <si>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</si>
  <si>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07011170041002000000</t>
  </si>
  <si>
    <t>ผลผลิตเกษตรกรได้รับการส่งเสริมและพัฒนาศักยภาพ</t>
  </si>
  <si>
    <t>07011280001002000000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</si>
  <si>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</si>
  <si>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</si>
  <si>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07011360009002000000</t>
  </si>
  <si>
    <t>โครงการส่งเสริมการดำเนินงานโครงการอันเนื่องมาจากพระราชดำริ</t>
  </si>
  <si>
    <t>07011360018002000000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</si>
  <si>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</si>
  <si>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</si>
  <si>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</si>
  <si>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</si>
  <si>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</si>
  <si>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07011400008002000000</t>
  </si>
  <si>
    <t>07011400011002000000</t>
  </si>
  <si>
    <t>07011400015002000000</t>
  </si>
  <si>
    <t>07011400029002000000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</si>
  <si>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</si>
  <si>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</si>
  <si>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07011440039002000000</t>
  </si>
  <si>
    <t>07011490012002000000</t>
  </si>
  <si>
    <t>โครงการส่งเสริมการหยุดเผาในพื้นที่การเกษตร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</si>
  <si>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</si>
  <si>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</si>
  <si>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รายงานผลการใช้จ่ายเงินงบประมาณ ประจำปีงบประมาณ พ.ศ. 2566 (งบดำเนินงาน - รายโครงการ)</t>
  </si>
  <si>
    <t>ผลการใช้จ่าย
(ใบสั่งซื้อ/สัญญา+ผลการเบิกจ่าย)</t>
  </si>
  <si>
    <t>แผนงาน - ผลผลิต - รายการ - โครงการ</t>
  </si>
  <si>
    <t>07011140002002000000</t>
  </si>
  <si>
    <t>งบที่ได้รับ
(งวดสอง)</t>
  </si>
  <si>
    <t>คงเหลือ
(งวดสอง)</t>
  </si>
  <si>
    <t>(ตั้งแต่วันที่ 1 ตุลาคม 2565 - 31 พฤษภาคม 2566)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</si>
</sst>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61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33" borderId="0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/>
    </xf>
    <xf numFmtId="0" fontId="19" fillId="33" borderId="0" xfId="0" applyFont="1" applyFill="1" applyBorder="1" applyAlignment="1">
      <alignment vertical="top"/>
    </xf>
    <xf numFmtId="43" fontId="19" fillId="0" borderId="14" xfId="1" applyFont="1" applyFill="1" applyBorder="1" applyAlignment="1">
      <alignment vertical="center"/>
    </xf>
    <xf numFmtId="43" fontId="19" fillId="0" borderId="15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43" fontId="20" fillId="0" borderId="21" xfId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33" borderId="0" xfId="0" applyFont="1" applyFill="1" applyBorder="1" applyAlignment="1">
      <alignment horizontal="center" vertical="top" wrapText="1"/>
    </xf>
    <xf numFmtId="43" fontId="20" fillId="0" borderId="0" xfId="1" applyFont="1" applyFill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6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right" vertical="center"/>
    </xf>
    <xf numFmtId="0" fontId="19" fillId="33" borderId="20" xfId="0" applyFont="1" applyFill="1" applyBorder="1" applyAlignment="1">
      <alignment vertical="top"/>
    </xf>
    <xf numFmtId="43" fontId="20" fillId="0" borderId="21" xfId="1" applyFont="1" applyFill="1" applyBorder="1" applyAlignment="1">
      <alignment horizontal="center" vertical="center"/>
    </xf>
    <xf numFmtId="43" fontId="20" fillId="0" borderId="2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/>
    </xf>
    <xf numFmtId="0" fontId="19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43" fontId="19" fillId="0" borderId="26" xfId="1" applyFont="1" applyFill="1" applyBorder="1" applyAlignment="1">
      <alignment vertical="center"/>
    </xf>
    <xf numFmtId="0" fontId="22" fillId="33" borderId="0" xfId="0" applyFont="1" applyFill="1" applyBorder="1" applyAlignment="1">
      <alignment vertical="top"/>
    </xf>
    <xf numFmtId="0" fontId="22" fillId="33" borderId="0" xfId="0" applyFont="1" applyFill="1" applyBorder="1" applyAlignment="1">
      <alignment horizontal="center" vertical="top"/>
    </xf>
    <xf numFmtId="0" fontId="19" fillId="33" borderId="0" xfId="0" quotePrefix="1" applyFont="1" applyFill="1" applyBorder="1" applyAlignment="1">
      <alignment horizontal="center" vertical="top"/>
    </xf>
    <xf numFmtId="0" fontId="19" fillId="0" borderId="16" xfId="0" applyFont="1" applyBorder="1" applyAlignment="1">
      <alignment vertical="center"/>
    </xf>
    <xf numFmtId="0" fontId="19" fillId="33" borderId="17" xfId="0" applyFont="1" applyFill="1" applyBorder="1" applyAlignment="1">
      <alignment vertical="top"/>
    </xf>
    <xf numFmtId="43" fontId="20" fillId="0" borderId="1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6" xfId="1" applyFont="1" applyFill="1" applyBorder="1" applyAlignment="1">
      <alignment horizontal="center" vertical="center"/>
    </xf>
    <xf numFmtId="43" fontId="19" fillId="0" borderId="15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6" xfId="1" applyFont="1" applyFill="1" applyBorder="1" applyAlignment="1">
      <alignment horizontal="center" vertical="center" wrapText="1"/>
    </xf>
    <xf numFmtId="43" fontId="20" fillId="0" borderId="27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O48"/>
  <sheetViews>
    <sheetView tabSelected="1" view="pageBreakPreview" zoomScaleNormal="100" zoomScaleSheetLayoutView="100" workbookViewId="0">
      <selection activeCell="G4" sqref="G4"/>
    </sheetView>
  </sheetViews>
  <sheetFormatPr defaultRowHeight="21"/>
  <cols>
    <col min="1" max="1" width="5.5703125" style="4" customWidth="1"/>
    <col min="2" max="2" width="93" style="4" bestFit="1" customWidth="1"/>
    <col min="3" max="5" width="17.7109375" style="3" customWidth="1"/>
    <col min="6" max="6" width="7.85546875" style="2" bestFit="1" customWidth="1"/>
    <col min="7" max="7" width="17.7109375" style="3" customWidth="1"/>
    <col min="8" max="8" width="10.7109375" style="2" customWidth="1"/>
    <col min="9" max="9" width="17.7109375" style="3" customWidth="1"/>
    <col min="10" max="10" width="5.140625" style="4" customWidth="1"/>
    <col min="11" max="11" width="39" style="7" customWidth="1"/>
    <col min="12" max="12" width="16.42578125" style="3" bestFit="1" customWidth="1"/>
    <col min="13" max="13" width="16.85546875" style="3" bestFit="1" customWidth="1"/>
    <col min="14" max="14" width="9.140625" style="3"/>
    <col min="15" max="15" width="15.28515625" style="3" bestFit="1" customWidth="1"/>
    <col min="16" max="16384" width="9.140625" style="4"/>
  </cols>
  <sheetData>
    <row r="1" spans="1:15" s="5" customFormat="1" ht="26.25">
      <c r="A1" s="58" t="s">
        <v>79</v>
      </c>
      <c r="B1" s="58"/>
      <c r="C1" s="58"/>
      <c r="D1" s="58"/>
      <c r="E1" s="58"/>
      <c r="F1" s="58"/>
      <c r="G1" s="58"/>
      <c r="H1" s="58"/>
      <c r="I1" s="58"/>
      <c r="L1" s="1"/>
      <c r="M1" s="1"/>
      <c r="N1" s="1"/>
      <c r="O1" s="1"/>
    </row>
    <row r="2" spans="1:15" s="5" customFormat="1" ht="26.25">
      <c r="A2" s="58" t="s">
        <v>3</v>
      </c>
      <c r="B2" s="58"/>
      <c r="C2" s="58"/>
      <c r="D2" s="58"/>
      <c r="E2" s="58"/>
      <c r="F2" s="58"/>
      <c r="G2" s="58"/>
      <c r="H2" s="58"/>
      <c r="I2" s="58"/>
      <c r="L2" s="1"/>
      <c r="M2" s="1"/>
      <c r="N2" s="1"/>
      <c r="O2" s="1"/>
    </row>
    <row r="3" spans="1:15" s="5" customFormat="1" ht="26.25">
      <c r="A3" s="58" t="s">
        <v>85</v>
      </c>
      <c r="B3" s="58"/>
      <c r="C3" s="58"/>
      <c r="D3" s="58"/>
      <c r="E3" s="58"/>
      <c r="F3" s="58"/>
      <c r="G3" s="58"/>
      <c r="H3" s="58"/>
      <c r="I3" s="58"/>
      <c r="L3" s="1"/>
      <c r="M3" s="1"/>
      <c r="N3" s="1"/>
      <c r="O3" s="1"/>
    </row>
    <row r="4" spans="1:15" s="6" customFormat="1">
      <c r="C4" s="2"/>
      <c r="D4" s="2"/>
      <c r="E4" s="2"/>
      <c r="F4" s="2"/>
      <c r="G4" s="2"/>
      <c r="H4" s="2"/>
      <c r="I4" s="50" t="s">
        <v>9</v>
      </c>
      <c r="L4" s="2"/>
      <c r="M4" s="2"/>
      <c r="N4" s="2"/>
      <c r="O4" s="2"/>
    </row>
    <row r="5" spans="1:15" s="6" customFormat="1" ht="48" customHeight="1">
      <c r="A5" s="59" t="s">
        <v>81</v>
      </c>
      <c r="B5" s="60"/>
      <c r="C5" s="54" t="s">
        <v>83</v>
      </c>
      <c r="D5" s="54" t="s">
        <v>5</v>
      </c>
      <c r="E5" s="57" t="s">
        <v>6</v>
      </c>
      <c r="F5" s="57"/>
      <c r="G5" s="55" t="s">
        <v>80</v>
      </c>
      <c r="H5" s="56"/>
      <c r="I5" s="54" t="s">
        <v>84</v>
      </c>
      <c r="J5" s="8"/>
      <c r="K5" s="7" t="s">
        <v>0</v>
      </c>
      <c r="L5" s="2"/>
      <c r="M5" s="2"/>
      <c r="N5" s="2"/>
      <c r="O5" s="2"/>
    </row>
    <row r="6" spans="1:15" s="6" customFormat="1">
      <c r="A6" s="59"/>
      <c r="B6" s="60"/>
      <c r="C6" s="57"/>
      <c r="D6" s="54"/>
      <c r="E6" s="28" t="s">
        <v>7</v>
      </c>
      <c r="F6" s="51" t="s">
        <v>8</v>
      </c>
      <c r="G6" s="28" t="s">
        <v>7</v>
      </c>
      <c r="H6" s="45" t="s">
        <v>8</v>
      </c>
      <c r="I6" s="57"/>
      <c r="J6" s="8"/>
      <c r="K6" s="7"/>
      <c r="L6" s="2"/>
      <c r="M6" s="2"/>
      <c r="N6" s="2"/>
      <c r="O6" s="2"/>
    </row>
    <row r="7" spans="1:15" ht="21.75" thickBot="1">
      <c r="A7" s="52" t="s">
        <v>4</v>
      </c>
      <c r="B7" s="53"/>
      <c r="C7" s="29">
        <f>+C8+C10+C12+C33+C35+C37+C40+C45+C47</f>
        <v>982162475.43000007</v>
      </c>
      <c r="D7" s="29">
        <f>+D8+D10+D12+D33+D35+D37+D40+D45+D47</f>
        <v>74705885.969999999</v>
      </c>
      <c r="E7" s="29">
        <f>+E8+E10+E12+E33+E35+E37+E40+E45+E47</f>
        <v>615620212.52999997</v>
      </c>
      <c r="F7" s="29">
        <f t="shared" ref="F7:F23" si="0">E7*100/C7</f>
        <v>62.680078696803768</v>
      </c>
      <c r="G7" s="29">
        <f t="shared" ref="G7:G23" si="1">+D7+E7</f>
        <v>690326098.5</v>
      </c>
      <c r="H7" s="29">
        <f t="shared" ref="H7:H23" si="2">G7*100/C7</f>
        <v>70.286344242358538</v>
      </c>
      <c r="I7" s="30">
        <f t="shared" ref="I7:I23" si="3">+C7-D7-E7</f>
        <v>291836376.93000007</v>
      </c>
      <c r="J7" s="8"/>
      <c r="L7" s="4"/>
    </row>
    <row r="8" spans="1:15" s="20" customFormat="1" ht="21.75" thickTop="1">
      <c r="A8" s="17" t="s">
        <v>1</v>
      </c>
      <c r="B8" s="18"/>
      <c r="C8" s="19">
        <f>+C9</f>
        <v>9168110</v>
      </c>
      <c r="D8" s="19">
        <f t="shared" ref="D8:E8" si="4">+D9</f>
        <v>10000</v>
      </c>
      <c r="E8" s="19">
        <f t="shared" si="4"/>
        <v>7201662</v>
      </c>
      <c r="F8" s="32">
        <f t="shared" si="0"/>
        <v>78.551217208345008</v>
      </c>
      <c r="G8" s="32">
        <f t="shared" si="1"/>
        <v>7211662</v>
      </c>
      <c r="H8" s="32">
        <f t="shared" si="2"/>
        <v>78.660290943280572</v>
      </c>
      <c r="I8" s="33">
        <f t="shared" si="3"/>
        <v>1956448</v>
      </c>
      <c r="K8" s="21"/>
      <c r="L8" s="22"/>
      <c r="M8" s="22"/>
      <c r="N8" s="22"/>
      <c r="O8" s="22"/>
    </row>
    <row r="9" spans="1:15">
      <c r="A9" s="15"/>
      <c r="B9" s="4" t="s">
        <v>11</v>
      </c>
      <c r="C9" s="13">
        <v>9168110</v>
      </c>
      <c r="D9" s="13">
        <v>10000</v>
      </c>
      <c r="E9" s="13">
        <v>7201662</v>
      </c>
      <c r="F9" s="46">
        <f t="shared" si="0"/>
        <v>78.551217208345008</v>
      </c>
      <c r="G9" s="13">
        <f t="shared" si="1"/>
        <v>7211662</v>
      </c>
      <c r="H9" s="46">
        <f t="shared" si="2"/>
        <v>78.660290943280572</v>
      </c>
      <c r="I9" s="13">
        <f t="shared" si="3"/>
        <v>1956448</v>
      </c>
      <c r="K9" s="10" t="s">
        <v>10</v>
      </c>
    </row>
    <row r="10" spans="1:15" s="20" customFormat="1">
      <c r="A10" s="23" t="s">
        <v>2</v>
      </c>
      <c r="B10" s="24"/>
      <c r="C10" s="25">
        <f>+C11</f>
        <v>60548713.649999999</v>
      </c>
      <c r="D10" s="25">
        <f t="shared" ref="D10:E10" si="5">+D11</f>
        <v>0</v>
      </c>
      <c r="E10" s="25">
        <f t="shared" si="5"/>
        <v>34262506.100000001</v>
      </c>
      <c r="F10" s="51">
        <f t="shared" si="0"/>
        <v>56.586678782398877</v>
      </c>
      <c r="G10" s="28">
        <f t="shared" si="1"/>
        <v>34262506.100000001</v>
      </c>
      <c r="H10" s="45">
        <f t="shared" si="2"/>
        <v>56.586678782398877</v>
      </c>
      <c r="I10" s="34">
        <f t="shared" si="3"/>
        <v>26286207.549999997</v>
      </c>
      <c r="K10" s="7"/>
      <c r="L10" s="22"/>
      <c r="M10" s="22"/>
      <c r="N10" s="22"/>
      <c r="O10" s="22"/>
    </row>
    <row r="11" spans="1:15">
      <c r="A11" s="15"/>
      <c r="B11" s="4" t="s">
        <v>77</v>
      </c>
      <c r="C11" s="13">
        <v>60548713.649999999</v>
      </c>
      <c r="D11" s="13">
        <v>0</v>
      </c>
      <c r="E11" s="13">
        <v>34262506.100000001</v>
      </c>
      <c r="F11" s="46">
        <f t="shared" si="0"/>
        <v>56.586678782398877</v>
      </c>
      <c r="G11" s="13">
        <f t="shared" si="1"/>
        <v>34262506.100000001</v>
      </c>
      <c r="H11" s="46">
        <f t="shared" si="2"/>
        <v>56.586678782398877</v>
      </c>
      <c r="I11" s="13">
        <f t="shared" si="3"/>
        <v>26286207.549999997</v>
      </c>
      <c r="K11" s="9" t="s">
        <v>82</v>
      </c>
    </row>
    <row r="12" spans="1:15" s="20" customFormat="1">
      <c r="A12" s="23" t="s">
        <v>12</v>
      </c>
      <c r="B12" s="24"/>
      <c r="C12" s="25">
        <f>+C13+C14+C15+C16+C17+C18+C19+C20+C21+C22+C23+C24+C25+C26+C27+C28+C29+C30+C31+C32</f>
        <v>469469691.67000002</v>
      </c>
      <c r="D12" s="25">
        <f t="shared" ref="D12:E12" si="6">+D13+D14+D15+D16+D17+D18+D19+D20+D21+D22+D23+D24+D25+D26+D27+D28+D29+D30+D31+D32</f>
        <v>41571045.740000002</v>
      </c>
      <c r="E12" s="25">
        <f t="shared" si="6"/>
        <v>268391632.60999998</v>
      </c>
      <c r="F12" s="51">
        <f t="shared" si="0"/>
        <v>57.169107478541562</v>
      </c>
      <c r="G12" s="28">
        <f t="shared" si="1"/>
        <v>309962678.34999996</v>
      </c>
      <c r="H12" s="45">
        <f t="shared" si="2"/>
        <v>66.024001943000641</v>
      </c>
      <c r="I12" s="34">
        <f t="shared" si="3"/>
        <v>159507013.32000002</v>
      </c>
      <c r="K12" s="7"/>
      <c r="L12" s="22"/>
      <c r="M12" s="22"/>
      <c r="N12" s="22"/>
      <c r="O12" s="22"/>
    </row>
    <row r="13" spans="1:15">
      <c r="A13" s="37"/>
      <c r="B13" s="38" t="s">
        <v>13</v>
      </c>
      <c r="C13" s="39">
        <v>12028900</v>
      </c>
      <c r="D13" s="39">
        <v>2283375</v>
      </c>
      <c r="E13" s="39">
        <v>8325957.3499999996</v>
      </c>
      <c r="F13" s="48">
        <f t="shared" si="0"/>
        <v>69.216282037426538</v>
      </c>
      <c r="G13" s="39">
        <f t="shared" si="1"/>
        <v>10609332.35</v>
      </c>
      <c r="H13" s="48">
        <f t="shared" si="2"/>
        <v>88.198691069008802</v>
      </c>
      <c r="I13" s="39">
        <f t="shared" si="3"/>
        <v>1419567.6500000004</v>
      </c>
      <c r="K13" s="11" t="s">
        <v>33</v>
      </c>
    </row>
    <row r="14" spans="1:15">
      <c r="A14" s="15"/>
      <c r="B14" s="12" t="s">
        <v>14</v>
      </c>
      <c r="C14" s="13">
        <v>42083280</v>
      </c>
      <c r="D14" s="13">
        <v>1516333.5</v>
      </c>
      <c r="E14" s="13">
        <v>30087816.260000002</v>
      </c>
      <c r="F14" s="46">
        <f t="shared" si="0"/>
        <v>71.495891622516112</v>
      </c>
      <c r="G14" s="13">
        <f t="shared" si="1"/>
        <v>31604149.760000002</v>
      </c>
      <c r="H14" s="46">
        <f t="shared" si="2"/>
        <v>75.099064901785226</v>
      </c>
      <c r="I14" s="13">
        <f t="shared" si="3"/>
        <v>10479130.239999998</v>
      </c>
      <c r="K14" s="11" t="s">
        <v>34</v>
      </c>
    </row>
    <row r="15" spans="1:15">
      <c r="A15" s="15"/>
      <c r="B15" s="12" t="s">
        <v>15</v>
      </c>
      <c r="C15" s="13">
        <v>4990010</v>
      </c>
      <c r="D15" s="13">
        <v>86115</v>
      </c>
      <c r="E15" s="13">
        <v>4127623.59</v>
      </c>
      <c r="F15" s="46">
        <f t="shared" si="0"/>
        <v>82.717741848212725</v>
      </c>
      <c r="G15" s="13">
        <f t="shared" si="1"/>
        <v>4213738.59</v>
      </c>
      <c r="H15" s="46">
        <f t="shared" si="2"/>
        <v>84.443489892805829</v>
      </c>
      <c r="I15" s="13">
        <f t="shared" si="3"/>
        <v>776271.41000000015</v>
      </c>
      <c r="K15" s="11" t="s">
        <v>35</v>
      </c>
    </row>
    <row r="16" spans="1:15">
      <c r="A16" s="15"/>
      <c r="B16" s="12" t="s">
        <v>16</v>
      </c>
      <c r="C16" s="13">
        <v>35683361.869999997</v>
      </c>
      <c r="D16" s="13">
        <v>4087249.17</v>
      </c>
      <c r="E16" s="13">
        <v>19604547.390000001</v>
      </c>
      <c r="F16" s="46">
        <f t="shared" si="0"/>
        <v>54.940303723125631</v>
      </c>
      <c r="G16" s="13">
        <f t="shared" si="1"/>
        <v>23691796.560000002</v>
      </c>
      <c r="H16" s="46">
        <f t="shared" si="2"/>
        <v>66.394519233677798</v>
      </c>
      <c r="I16" s="13">
        <f t="shared" si="3"/>
        <v>11991565.309999995</v>
      </c>
      <c r="K16" s="11" t="s">
        <v>36</v>
      </c>
    </row>
    <row r="17" spans="1:11">
      <c r="A17" s="15"/>
      <c r="B17" s="12" t="s">
        <v>17</v>
      </c>
      <c r="C17" s="13">
        <v>189568183</v>
      </c>
      <c r="D17" s="13">
        <v>24329313.670000002</v>
      </c>
      <c r="E17" s="13">
        <v>84465741.900000006</v>
      </c>
      <c r="F17" s="46">
        <f t="shared" si="0"/>
        <v>44.556919079611589</v>
      </c>
      <c r="G17" s="13">
        <f t="shared" si="1"/>
        <v>108795055.57000001</v>
      </c>
      <c r="H17" s="46">
        <f t="shared" si="2"/>
        <v>57.390989272709334</v>
      </c>
      <c r="I17" s="13">
        <f t="shared" si="3"/>
        <v>80773127.429999977</v>
      </c>
      <c r="K17" s="11" t="s">
        <v>37</v>
      </c>
    </row>
    <row r="18" spans="1:11">
      <c r="A18" s="15"/>
      <c r="B18" s="12" t="s">
        <v>18</v>
      </c>
      <c r="C18" s="13">
        <v>6574500</v>
      </c>
      <c r="D18" s="13">
        <v>692361</v>
      </c>
      <c r="E18" s="13">
        <v>4151329</v>
      </c>
      <c r="F18" s="46">
        <f t="shared" si="0"/>
        <v>63.142885390523993</v>
      </c>
      <c r="G18" s="13">
        <f t="shared" si="1"/>
        <v>4843690</v>
      </c>
      <c r="H18" s="46">
        <f t="shared" si="2"/>
        <v>73.673891550688268</v>
      </c>
      <c r="I18" s="13">
        <f t="shared" si="3"/>
        <v>1730810</v>
      </c>
      <c r="K18" s="11" t="s">
        <v>38</v>
      </c>
    </row>
    <row r="19" spans="1:11">
      <c r="A19" s="15"/>
      <c r="B19" s="12" t="s">
        <v>19</v>
      </c>
      <c r="C19" s="13">
        <v>10515358</v>
      </c>
      <c r="D19" s="13">
        <v>0</v>
      </c>
      <c r="E19" s="13">
        <v>9715516.5299999993</v>
      </c>
      <c r="F19" s="46">
        <f t="shared" si="0"/>
        <v>92.393587836001387</v>
      </c>
      <c r="G19" s="13">
        <f t="shared" si="1"/>
        <v>9715516.5299999993</v>
      </c>
      <c r="H19" s="46">
        <f t="shared" si="2"/>
        <v>92.393587836001387</v>
      </c>
      <c r="I19" s="13">
        <f t="shared" si="3"/>
        <v>799841.47000000067</v>
      </c>
      <c r="K19" s="11" t="s">
        <v>39</v>
      </c>
    </row>
    <row r="20" spans="1:11">
      <c r="A20" s="15"/>
      <c r="B20" s="12" t="s">
        <v>20</v>
      </c>
      <c r="C20" s="13">
        <v>3659918</v>
      </c>
      <c r="D20" s="13">
        <v>161900</v>
      </c>
      <c r="E20" s="13">
        <v>2274645.5099999998</v>
      </c>
      <c r="F20" s="46">
        <f t="shared" si="0"/>
        <v>62.150176861885967</v>
      </c>
      <c r="G20" s="13">
        <f t="shared" si="1"/>
        <v>2436545.5099999998</v>
      </c>
      <c r="H20" s="46">
        <f t="shared" si="2"/>
        <v>66.573773237542468</v>
      </c>
      <c r="I20" s="13">
        <f t="shared" si="3"/>
        <v>1223372.4900000002</v>
      </c>
      <c r="K20" s="11" t="s">
        <v>40</v>
      </c>
    </row>
    <row r="21" spans="1:11">
      <c r="A21" s="15"/>
      <c r="B21" s="40" t="s">
        <v>21</v>
      </c>
      <c r="C21" s="13">
        <v>30985069.800000001</v>
      </c>
      <c r="D21" s="13">
        <v>3228263</v>
      </c>
      <c r="E21" s="13">
        <v>19067540.949999999</v>
      </c>
      <c r="F21" s="46">
        <f t="shared" si="0"/>
        <v>61.537834425017174</v>
      </c>
      <c r="G21" s="13">
        <f t="shared" si="1"/>
        <v>22295803.949999999</v>
      </c>
      <c r="H21" s="46">
        <f t="shared" si="2"/>
        <v>71.956603918962287</v>
      </c>
      <c r="I21" s="13">
        <f t="shared" si="3"/>
        <v>8689265.8500000015</v>
      </c>
      <c r="K21" s="41" t="s">
        <v>41</v>
      </c>
    </row>
    <row r="22" spans="1:11">
      <c r="A22" s="15"/>
      <c r="B22" s="40" t="s">
        <v>22</v>
      </c>
      <c r="C22" s="13">
        <v>4556489</v>
      </c>
      <c r="D22" s="13">
        <v>122150</v>
      </c>
      <c r="E22" s="13">
        <v>3272990.13</v>
      </c>
      <c r="F22" s="46">
        <f t="shared" si="0"/>
        <v>71.831406374513364</v>
      </c>
      <c r="G22" s="13">
        <f t="shared" si="1"/>
        <v>3395140.13</v>
      </c>
      <c r="H22" s="46">
        <f t="shared" si="2"/>
        <v>74.512198537075363</v>
      </c>
      <c r="I22" s="13">
        <f t="shared" si="3"/>
        <v>1161348.8700000001</v>
      </c>
      <c r="K22" s="41" t="s">
        <v>42</v>
      </c>
    </row>
    <row r="23" spans="1:11">
      <c r="A23" s="15"/>
      <c r="B23" s="12" t="s">
        <v>23</v>
      </c>
      <c r="C23" s="13">
        <v>3799700</v>
      </c>
      <c r="D23" s="13">
        <v>68640</v>
      </c>
      <c r="E23" s="13">
        <v>2842119.49</v>
      </c>
      <c r="F23" s="46">
        <f t="shared" si="0"/>
        <v>74.798523304471402</v>
      </c>
      <c r="G23" s="13">
        <f t="shared" si="1"/>
        <v>2910759.49</v>
      </c>
      <c r="H23" s="46">
        <f t="shared" si="2"/>
        <v>76.604981709082296</v>
      </c>
      <c r="I23" s="13">
        <f t="shared" si="3"/>
        <v>888940.50999999978</v>
      </c>
      <c r="K23" s="11" t="s">
        <v>43</v>
      </c>
    </row>
    <row r="24" spans="1:11">
      <c r="A24" s="15"/>
      <c r="B24" s="12" t="s">
        <v>24</v>
      </c>
      <c r="C24" s="13">
        <v>5687200</v>
      </c>
      <c r="D24" s="13">
        <v>187800</v>
      </c>
      <c r="E24" s="13">
        <v>3939496.82</v>
      </c>
      <c r="F24" s="46">
        <f t="shared" ref="F24:F38" si="7">E24*100/C24</f>
        <v>69.269531931354621</v>
      </c>
      <c r="G24" s="13">
        <f t="shared" ref="G24:G38" si="8">+D24+E24</f>
        <v>4127296.82</v>
      </c>
      <c r="H24" s="46">
        <f t="shared" ref="H24:H38" si="9">G24*100/C24</f>
        <v>72.571684132789429</v>
      </c>
      <c r="I24" s="13">
        <f t="shared" ref="I24:I38" si="10">+C24-D24-E24</f>
        <v>1559903.1800000002</v>
      </c>
      <c r="K24" s="11" t="s">
        <v>44</v>
      </c>
    </row>
    <row r="25" spans="1:11">
      <c r="A25" s="15"/>
      <c r="B25" s="12" t="s">
        <v>25</v>
      </c>
      <c r="C25" s="13">
        <v>27075670</v>
      </c>
      <c r="D25" s="13">
        <v>654209</v>
      </c>
      <c r="E25" s="13">
        <v>18304429.739999998</v>
      </c>
      <c r="F25" s="46">
        <f t="shared" si="7"/>
        <v>67.604715746646335</v>
      </c>
      <c r="G25" s="13">
        <f t="shared" si="8"/>
        <v>18958638.739999998</v>
      </c>
      <c r="H25" s="46">
        <f t="shared" si="9"/>
        <v>70.020940349767884</v>
      </c>
      <c r="I25" s="13">
        <f t="shared" si="10"/>
        <v>8117031.2600000016</v>
      </c>
      <c r="K25" s="11" t="s">
        <v>45</v>
      </c>
    </row>
    <row r="26" spans="1:11">
      <c r="A26" s="15"/>
      <c r="B26" s="12" t="s">
        <v>26</v>
      </c>
      <c r="C26" s="13">
        <v>40036798</v>
      </c>
      <c r="D26" s="13">
        <v>1991547</v>
      </c>
      <c r="E26" s="13">
        <v>24645896.289999999</v>
      </c>
      <c r="F26" s="46">
        <f t="shared" si="7"/>
        <v>61.558110341391433</v>
      </c>
      <c r="G26" s="13">
        <f t="shared" si="8"/>
        <v>26637443.289999999</v>
      </c>
      <c r="H26" s="46">
        <f t="shared" si="9"/>
        <v>66.532401742017427</v>
      </c>
      <c r="I26" s="13">
        <f t="shared" si="10"/>
        <v>13399354.710000001</v>
      </c>
      <c r="K26" s="11" t="s">
        <v>46</v>
      </c>
    </row>
    <row r="27" spans="1:11">
      <c r="A27" s="15"/>
      <c r="B27" s="12" t="s">
        <v>27</v>
      </c>
      <c r="C27" s="13">
        <v>7283416</v>
      </c>
      <c r="D27" s="13">
        <v>821300</v>
      </c>
      <c r="E27" s="13">
        <v>2569657.37</v>
      </c>
      <c r="F27" s="46">
        <f t="shared" si="7"/>
        <v>35.280936445206478</v>
      </c>
      <c r="G27" s="13">
        <f t="shared" si="8"/>
        <v>3390957.37</v>
      </c>
      <c r="H27" s="46">
        <f t="shared" si="9"/>
        <v>46.557238663835761</v>
      </c>
      <c r="I27" s="13">
        <f t="shared" si="10"/>
        <v>3892458.63</v>
      </c>
      <c r="K27" s="11" t="s">
        <v>47</v>
      </c>
    </row>
    <row r="28" spans="1:11">
      <c r="A28" s="15"/>
      <c r="B28" s="12" t="s">
        <v>28</v>
      </c>
      <c r="C28" s="13">
        <v>1421000</v>
      </c>
      <c r="D28" s="13">
        <v>0</v>
      </c>
      <c r="E28" s="13">
        <v>1138915</v>
      </c>
      <c r="F28" s="46">
        <f t="shared" si="7"/>
        <v>80.148838845883176</v>
      </c>
      <c r="G28" s="13">
        <f t="shared" si="8"/>
        <v>1138915</v>
      </c>
      <c r="H28" s="46">
        <f t="shared" si="9"/>
        <v>80.148838845883176</v>
      </c>
      <c r="I28" s="13">
        <f t="shared" si="10"/>
        <v>282085</v>
      </c>
      <c r="K28" s="11" t="s">
        <v>48</v>
      </c>
    </row>
    <row r="29" spans="1:11">
      <c r="A29" s="15"/>
      <c r="B29" s="12" t="s">
        <v>29</v>
      </c>
      <c r="C29" s="13">
        <v>23661600</v>
      </c>
      <c r="D29" s="13">
        <v>925407.6</v>
      </c>
      <c r="E29" s="13">
        <v>16735441.1</v>
      </c>
      <c r="F29" s="46">
        <f t="shared" si="7"/>
        <v>70.728273235960373</v>
      </c>
      <c r="G29" s="13">
        <f t="shared" si="8"/>
        <v>17660848.699999999</v>
      </c>
      <c r="H29" s="46">
        <f t="shared" si="9"/>
        <v>74.639283480407073</v>
      </c>
      <c r="I29" s="13">
        <f t="shared" si="10"/>
        <v>6000751.2999999989</v>
      </c>
      <c r="K29" s="11" t="s">
        <v>49</v>
      </c>
    </row>
    <row r="30" spans="1:11">
      <c r="A30" s="15"/>
      <c r="B30" s="12" t="s">
        <v>30</v>
      </c>
      <c r="C30" s="13">
        <v>4585700</v>
      </c>
      <c r="D30" s="13">
        <v>39900</v>
      </c>
      <c r="E30" s="13">
        <v>3204770.21</v>
      </c>
      <c r="F30" s="46">
        <f t="shared" ref="F30" si="11">E30*100/C30</f>
        <v>69.886172449135358</v>
      </c>
      <c r="G30" s="13">
        <f t="shared" ref="G30" si="12">+D30+E30</f>
        <v>3244670.21</v>
      </c>
      <c r="H30" s="46">
        <f t="shared" ref="H30" si="13">G30*100/C30</f>
        <v>70.756268617659245</v>
      </c>
      <c r="I30" s="13">
        <f t="shared" ref="I30" si="14">+C30-D30-E30</f>
        <v>1341029.79</v>
      </c>
      <c r="K30" s="11"/>
    </row>
    <row r="31" spans="1:11">
      <c r="A31" s="15"/>
      <c r="B31" s="12" t="s">
        <v>31</v>
      </c>
      <c r="C31" s="13">
        <v>8003300</v>
      </c>
      <c r="D31" s="13">
        <v>79200</v>
      </c>
      <c r="E31" s="13">
        <v>6423094.0899999999</v>
      </c>
      <c r="F31" s="46">
        <f t="shared" si="7"/>
        <v>80.255570702085393</v>
      </c>
      <c r="G31" s="13">
        <f t="shared" si="8"/>
        <v>6502294.0899999999</v>
      </c>
      <c r="H31" s="46">
        <f t="shared" si="9"/>
        <v>81.245162495470623</v>
      </c>
      <c r="I31" s="13">
        <f t="shared" si="10"/>
        <v>1501005.9100000001</v>
      </c>
      <c r="K31" s="11" t="s">
        <v>50</v>
      </c>
    </row>
    <row r="32" spans="1:11">
      <c r="A32" s="16"/>
      <c r="B32" s="31" t="s">
        <v>32</v>
      </c>
      <c r="C32" s="14">
        <v>7270238</v>
      </c>
      <c r="D32" s="14">
        <v>295981.8</v>
      </c>
      <c r="E32" s="14">
        <v>3494103.89</v>
      </c>
      <c r="F32" s="49">
        <f t="shared" si="7"/>
        <v>48.060378353500944</v>
      </c>
      <c r="G32" s="14">
        <f t="shared" si="8"/>
        <v>3790085.69</v>
      </c>
      <c r="H32" s="49">
        <f t="shared" si="9"/>
        <v>52.131521554039907</v>
      </c>
      <c r="I32" s="14">
        <f t="shared" si="10"/>
        <v>3480152.31</v>
      </c>
      <c r="K32" s="11" t="s">
        <v>51</v>
      </c>
    </row>
    <row r="33" spans="1:15" s="20" customFormat="1">
      <c r="A33" s="26" t="s">
        <v>52</v>
      </c>
      <c r="B33" s="24"/>
      <c r="C33" s="25">
        <f>C34</f>
        <v>2500000</v>
      </c>
      <c r="D33" s="25">
        <f t="shared" ref="D33:E33" si="15">D34</f>
        <v>130000</v>
      </c>
      <c r="E33" s="25">
        <f t="shared" si="15"/>
        <v>1571520</v>
      </c>
      <c r="F33" s="51">
        <f t="shared" si="7"/>
        <v>62.860799999999998</v>
      </c>
      <c r="G33" s="35">
        <f t="shared" si="8"/>
        <v>1701520</v>
      </c>
      <c r="H33" s="45">
        <f t="shared" si="9"/>
        <v>68.0608</v>
      </c>
      <c r="I33" s="34">
        <f t="shared" si="10"/>
        <v>798480</v>
      </c>
      <c r="K33" s="7"/>
      <c r="L33" s="22"/>
      <c r="M33" s="22"/>
      <c r="N33" s="22"/>
      <c r="O33" s="22"/>
    </row>
    <row r="34" spans="1:15">
      <c r="A34" s="16"/>
      <c r="B34" s="31" t="s">
        <v>53</v>
      </c>
      <c r="C34" s="14">
        <v>2500000</v>
      </c>
      <c r="D34" s="14">
        <v>130000</v>
      </c>
      <c r="E34" s="14">
        <v>1571520</v>
      </c>
      <c r="F34" s="49">
        <f t="shared" si="7"/>
        <v>62.860799999999998</v>
      </c>
      <c r="G34" s="14">
        <f>+D34+E34</f>
        <v>1701520</v>
      </c>
      <c r="H34" s="49">
        <f t="shared" si="9"/>
        <v>68.0608</v>
      </c>
      <c r="I34" s="14">
        <f t="shared" si="10"/>
        <v>798480</v>
      </c>
      <c r="K34" s="11" t="s">
        <v>55</v>
      </c>
    </row>
    <row r="35" spans="1:15" s="20" customFormat="1">
      <c r="A35" s="26" t="s">
        <v>54</v>
      </c>
      <c r="B35" s="24"/>
      <c r="C35" s="25">
        <f>+C36</f>
        <v>228894717.69</v>
      </c>
      <c r="D35" s="25">
        <f t="shared" ref="D35:E35" si="16">+D36</f>
        <v>28513503.23</v>
      </c>
      <c r="E35" s="25">
        <f t="shared" si="16"/>
        <v>143634464.53</v>
      </c>
      <c r="F35" s="51">
        <f t="shared" si="7"/>
        <v>62.751323394246739</v>
      </c>
      <c r="G35" s="28">
        <f t="shared" si="8"/>
        <v>172147967.75999999</v>
      </c>
      <c r="H35" s="45">
        <f t="shared" si="9"/>
        <v>75.208361947935344</v>
      </c>
      <c r="I35" s="34">
        <f t="shared" si="10"/>
        <v>56746749.930000007</v>
      </c>
      <c r="K35" s="7"/>
      <c r="L35" s="22"/>
      <c r="M35" s="22"/>
      <c r="N35" s="22"/>
      <c r="O35" s="22"/>
    </row>
    <row r="36" spans="1:15">
      <c r="A36" s="15"/>
      <c r="B36" s="40" t="s">
        <v>56</v>
      </c>
      <c r="C36" s="13">
        <v>228894717.69</v>
      </c>
      <c r="D36" s="13">
        <v>28513503.23</v>
      </c>
      <c r="E36" s="13">
        <v>143634464.53</v>
      </c>
      <c r="F36" s="46">
        <f t="shared" si="7"/>
        <v>62.751323394246739</v>
      </c>
      <c r="G36" s="13">
        <f t="shared" si="8"/>
        <v>172147967.75999999</v>
      </c>
      <c r="H36" s="46">
        <f t="shared" si="9"/>
        <v>75.208361947935344</v>
      </c>
      <c r="I36" s="13">
        <f t="shared" si="10"/>
        <v>56746749.930000007</v>
      </c>
      <c r="K36" s="41" t="s">
        <v>57</v>
      </c>
    </row>
    <row r="37" spans="1:15" s="20" customFormat="1">
      <c r="A37" s="26" t="s">
        <v>58</v>
      </c>
      <c r="B37" s="24"/>
      <c r="C37" s="25">
        <f>+C38+C39</f>
        <v>48981951</v>
      </c>
      <c r="D37" s="25">
        <f>+D38+D39</f>
        <v>1144956</v>
      </c>
      <c r="E37" s="25">
        <f>+E38+E39</f>
        <v>37412763.159999996</v>
      </c>
      <c r="F37" s="51">
        <f t="shared" si="7"/>
        <v>76.380712479174207</v>
      </c>
      <c r="G37" s="28">
        <f t="shared" si="8"/>
        <v>38557719.159999996</v>
      </c>
      <c r="H37" s="45">
        <f t="shared" si="9"/>
        <v>78.718218390280114</v>
      </c>
      <c r="I37" s="34">
        <f t="shared" si="10"/>
        <v>10424231.840000004</v>
      </c>
      <c r="K37" s="7"/>
      <c r="L37" s="22"/>
      <c r="M37" s="22"/>
      <c r="N37" s="22"/>
      <c r="O37" s="22"/>
    </row>
    <row r="38" spans="1:15">
      <c r="A38" s="15"/>
      <c r="B38" s="12" t="s">
        <v>59</v>
      </c>
      <c r="C38" s="13">
        <v>2002750</v>
      </c>
      <c r="D38" s="13">
        <v>10000</v>
      </c>
      <c r="E38" s="13">
        <v>1810038</v>
      </c>
      <c r="F38" s="46">
        <f t="shared" si="7"/>
        <v>90.377630757708147</v>
      </c>
      <c r="G38" s="13">
        <f t="shared" si="8"/>
        <v>1820038</v>
      </c>
      <c r="H38" s="46">
        <f t="shared" si="9"/>
        <v>90.876944201722637</v>
      </c>
      <c r="I38" s="13">
        <f t="shared" si="10"/>
        <v>182712</v>
      </c>
      <c r="K38" s="11" t="s">
        <v>60</v>
      </c>
    </row>
    <row r="39" spans="1:15">
      <c r="A39" s="15"/>
      <c r="B39" s="12" t="s">
        <v>61</v>
      </c>
      <c r="C39" s="13">
        <v>46979201</v>
      </c>
      <c r="D39" s="13">
        <v>1134956</v>
      </c>
      <c r="E39" s="13">
        <v>35602725.159999996</v>
      </c>
      <c r="F39" s="46">
        <f t="shared" ref="F39:F48" si="17">E39*100/C39</f>
        <v>75.78401590950854</v>
      </c>
      <c r="G39" s="13">
        <f t="shared" ref="G39:G48" si="18">+D39+E39</f>
        <v>36737681.159999996</v>
      </c>
      <c r="H39" s="46">
        <f t="shared" ref="H39:H48" si="19">G39*100/C39</f>
        <v>78.199885008687133</v>
      </c>
      <c r="I39" s="13">
        <f t="shared" ref="I39:I48" si="20">+C39-D39-E39</f>
        <v>10241519.840000004</v>
      </c>
      <c r="K39" s="42" t="s">
        <v>62</v>
      </c>
    </row>
    <row r="40" spans="1:15" s="20" customFormat="1">
      <c r="A40" s="26" t="s">
        <v>63</v>
      </c>
      <c r="B40" s="24"/>
      <c r="C40" s="25">
        <f>+C41+C42+C43+C44</f>
        <v>152337791.42000002</v>
      </c>
      <c r="D40" s="25">
        <f>+D41+D42+D43+D44</f>
        <v>2944571</v>
      </c>
      <c r="E40" s="25">
        <f>+E41+E42+E43+E44</f>
        <v>115450943.42999999</v>
      </c>
      <c r="F40" s="51">
        <f t="shared" si="17"/>
        <v>75.786147582839874</v>
      </c>
      <c r="G40" s="28">
        <f t="shared" si="18"/>
        <v>118395514.42999999</v>
      </c>
      <c r="H40" s="45">
        <f t="shared" si="19"/>
        <v>77.719069789832972</v>
      </c>
      <c r="I40" s="34">
        <f t="shared" si="20"/>
        <v>33942276.990000024</v>
      </c>
      <c r="K40" s="7"/>
      <c r="L40" s="22"/>
      <c r="M40" s="22"/>
      <c r="N40" s="22"/>
      <c r="O40" s="22"/>
    </row>
    <row r="41" spans="1:15">
      <c r="A41" s="15"/>
      <c r="B41" s="40" t="s">
        <v>64</v>
      </c>
      <c r="C41" s="13">
        <v>24679920.920000002</v>
      </c>
      <c r="D41" s="13">
        <v>106161</v>
      </c>
      <c r="E41" s="13">
        <v>19522858.059999999</v>
      </c>
      <c r="F41" s="46">
        <f t="shared" si="17"/>
        <v>79.104216432797216</v>
      </c>
      <c r="G41" s="13">
        <f t="shared" si="18"/>
        <v>19629019.059999999</v>
      </c>
      <c r="H41" s="46">
        <f t="shared" si="19"/>
        <v>79.534367730056715</v>
      </c>
      <c r="I41" s="13">
        <f t="shared" si="20"/>
        <v>5050901.8600000031</v>
      </c>
      <c r="K41" s="41" t="s">
        <v>68</v>
      </c>
    </row>
    <row r="42" spans="1:15">
      <c r="A42" s="15"/>
      <c r="B42" s="12" t="s">
        <v>65</v>
      </c>
      <c r="C42" s="13">
        <v>1722200</v>
      </c>
      <c r="D42" s="13">
        <v>599306</v>
      </c>
      <c r="E42" s="13">
        <v>665766.31000000006</v>
      </c>
      <c r="F42" s="46">
        <f t="shared" si="17"/>
        <v>38.657897456741381</v>
      </c>
      <c r="G42" s="13">
        <f t="shared" si="18"/>
        <v>1265072.31</v>
      </c>
      <c r="H42" s="46">
        <f t="shared" si="19"/>
        <v>73.456759377540351</v>
      </c>
      <c r="I42" s="13">
        <f t="shared" si="20"/>
        <v>457127.68999999994</v>
      </c>
      <c r="K42" s="11" t="s">
        <v>69</v>
      </c>
    </row>
    <row r="43" spans="1:15">
      <c r="A43" s="15"/>
      <c r="B43" s="12" t="s">
        <v>66</v>
      </c>
      <c r="C43" s="13">
        <v>111490545.5</v>
      </c>
      <c r="D43" s="13">
        <v>1953284</v>
      </c>
      <c r="E43" s="13">
        <v>85594067.859999999</v>
      </c>
      <c r="F43" s="46">
        <f t="shared" si="17"/>
        <v>76.772489968667344</v>
      </c>
      <c r="G43" s="13">
        <f t="shared" si="18"/>
        <v>87547351.859999999</v>
      </c>
      <c r="H43" s="46">
        <f t="shared" si="19"/>
        <v>78.524462740206076</v>
      </c>
      <c r="I43" s="13">
        <f t="shared" si="20"/>
        <v>23943193.640000001</v>
      </c>
      <c r="K43" s="11" t="s">
        <v>70</v>
      </c>
    </row>
    <row r="44" spans="1:15">
      <c r="A44" s="15"/>
      <c r="B44" s="12" t="s">
        <v>67</v>
      </c>
      <c r="C44" s="13">
        <v>14445125</v>
      </c>
      <c r="D44" s="13">
        <v>285820</v>
      </c>
      <c r="E44" s="13">
        <v>9668251.1999999993</v>
      </c>
      <c r="F44" s="46">
        <f t="shared" si="17"/>
        <v>66.930893294450541</v>
      </c>
      <c r="G44" s="13">
        <f t="shared" si="18"/>
        <v>9954071.1999999993</v>
      </c>
      <c r="H44" s="46">
        <f t="shared" si="19"/>
        <v>68.90955391524821</v>
      </c>
      <c r="I44" s="13">
        <f t="shared" si="20"/>
        <v>4491053.8000000007</v>
      </c>
      <c r="K44" s="11" t="s">
        <v>71</v>
      </c>
    </row>
    <row r="45" spans="1:15" s="20" customFormat="1">
      <c r="A45" s="26" t="s">
        <v>72</v>
      </c>
      <c r="B45" s="24"/>
      <c r="C45" s="25">
        <f>C46</f>
        <v>2971800</v>
      </c>
      <c r="D45" s="25">
        <f t="shared" ref="D45" si="21">D46</f>
        <v>372810</v>
      </c>
      <c r="E45" s="25">
        <f t="shared" ref="E45" si="22">E46</f>
        <v>1420726</v>
      </c>
      <c r="F45" s="51">
        <f t="shared" si="17"/>
        <v>47.806918365973488</v>
      </c>
      <c r="G45" s="36">
        <f t="shared" si="18"/>
        <v>1793536</v>
      </c>
      <c r="H45" s="45">
        <f t="shared" si="19"/>
        <v>60.351840635305201</v>
      </c>
      <c r="I45" s="34">
        <f t="shared" si="20"/>
        <v>1178264</v>
      </c>
      <c r="K45" s="7"/>
      <c r="L45" s="22"/>
      <c r="M45" s="22"/>
      <c r="N45" s="22"/>
      <c r="O45" s="22"/>
    </row>
    <row r="46" spans="1:15">
      <c r="A46" s="15"/>
      <c r="B46" s="12" t="s">
        <v>73</v>
      </c>
      <c r="C46" s="13">
        <v>2971800</v>
      </c>
      <c r="D46" s="13">
        <v>372810</v>
      </c>
      <c r="E46" s="13">
        <v>1420726</v>
      </c>
      <c r="F46" s="46">
        <f t="shared" si="17"/>
        <v>47.806918365973488</v>
      </c>
      <c r="G46" s="13">
        <f t="shared" si="18"/>
        <v>1793536</v>
      </c>
      <c r="H46" s="46">
        <f t="shared" si="19"/>
        <v>60.351840635305201</v>
      </c>
      <c r="I46" s="13">
        <f t="shared" si="20"/>
        <v>1178264</v>
      </c>
      <c r="K46" s="11" t="s">
        <v>74</v>
      </c>
    </row>
    <row r="47" spans="1:15" s="20" customFormat="1">
      <c r="A47" s="26" t="s">
        <v>78</v>
      </c>
      <c r="B47" s="24"/>
      <c r="C47" s="25">
        <f>C48</f>
        <v>7289700</v>
      </c>
      <c r="D47" s="25">
        <f t="shared" ref="D47:E47" si="23">D48</f>
        <v>19000</v>
      </c>
      <c r="E47" s="25">
        <f t="shared" si="23"/>
        <v>6273994.7000000002</v>
      </c>
      <c r="F47" s="51">
        <f t="shared" si="17"/>
        <v>86.06656926896855</v>
      </c>
      <c r="G47" s="36">
        <f t="shared" si="18"/>
        <v>6292994.7000000002</v>
      </c>
      <c r="H47" s="45">
        <f t="shared" si="19"/>
        <v>86.3272109963373</v>
      </c>
      <c r="I47" s="34">
        <f t="shared" si="20"/>
        <v>996705.29999999981</v>
      </c>
      <c r="K47" s="7"/>
      <c r="L47" s="22"/>
      <c r="M47" s="22"/>
      <c r="N47" s="22"/>
      <c r="O47" s="22"/>
    </row>
    <row r="48" spans="1:15">
      <c r="A48" s="43"/>
      <c r="B48" s="44" t="s">
        <v>76</v>
      </c>
      <c r="C48" s="27">
        <v>7289700</v>
      </c>
      <c r="D48" s="27">
        <v>19000</v>
      </c>
      <c r="E48" s="27">
        <v>6273994.7000000002</v>
      </c>
      <c r="F48" s="47">
        <f t="shared" si="17"/>
        <v>86.06656926896855</v>
      </c>
      <c r="G48" s="27">
        <f t="shared" si="18"/>
        <v>6292994.7000000002</v>
      </c>
      <c r="H48" s="47">
        <f t="shared" si="19"/>
        <v>86.3272109963373</v>
      </c>
      <c r="I48" s="27">
        <f t="shared" si="20"/>
        <v>996705.29999999981</v>
      </c>
      <c r="K48" s="11" t="s">
        <v>75</v>
      </c>
    </row>
  </sheetData>
  <mergeCells count="10">
    <mergeCell ref="A7:B7"/>
    <mergeCell ref="D5:D6"/>
    <mergeCell ref="G5:H5"/>
    <mergeCell ref="I5:I6"/>
    <mergeCell ref="A1:I1"/>
    <mergeCell ref="A2:I2"/>
    <mergeCell ref="A3:I3"/>
    <mergeCell ref="C5:C6"/>
    <mergeCell ref="A5:B6"/>
    <mergeCell ref="E5:F5"/>
  </mergeCells>
  <printOptions horizontalCentered="1"/>
  <pageMargins left="0" right="0" top="0.78740157480314965" bottom="0.68" header="0.31496062992125984" footer="0.42"/>
  <pageSetup paperSize="9" scale="70" orientation="landscape" r:id="rId1"/>
  <headerFooter>
    <oddFooter>&amp;L&amp;"TH SarabunPSK,ธรรมดา"&amp;16ที่มา : ระบบ New GFMIS Thai&amp;C&amp;"TH SarabunPSK,ธรรมดา"&amp;16หน้าที่ &amp;P จาก &amp;N&amp;R&amp;"TH SarabunPSK,ธรรมดา"&amp;16กลุ่มงบประมาณ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PC</cp:lastModifiedBy>
  <cp:lastPrinted>2023-05-16T06:11:02Z</cp:lastPrinted>
  <dcterms:created xsi:type="dcterms:W3CDTF">2021-11-16T03:51:08Z</dcterms:created>
  <dcterms:modified xsi:type="dcterms:W3CDTF">2023-06-01T05:39:09Z</dcterms:modified>
</cp:coreProperties>
</file>